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01\"/>
    </mc:Choice>
  </mc:AlternateContent>
  <xr:revisionPtr revIDLastSave="0" documentId="13_ncr:1_{834649A7-391F-4C95-8028-8C085A6CC5B4}" xr6:coauthVersionLast="47" xr6:coauthVersionMax="47" xr10:uidLastSave="{00000000-0000-0000-0000-000000000000}"/>
  <bookViews>
    <workbookView xWindow="0" yWindow="2064" windowWidth="17640" windowHeight="11280" tabRatio="796" firstSheet="1" activeTab="7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25-02-01" sheetId="6" r:id="rId6"/>
    <sheet name="ОСР 525-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H73" i="2" l="1"/>
  <c r="G73" i="2"/>
  <c r="F73" i="2"/>
  <c r="E73" i="2"/>
  <c r="D73" i="2"/>
  <c r="H72" i="2"/>
  <c r="G72" i="2"/>
  <c r="F72" i="2"/>
  <c r="E72" i="2"/>
  <c r="D72" i="2"/>
  <c r="H71" i="2"/>
  <c r="G71" i="2"/>
  <c r="F71" i="2"/>
  <c r="E71" i="2"/>
  <c r="D71" i="2"/>
  <c r="H69" i="2"/>
  <c r="G69" i="2"/>
  <c r="F69" i="2"/>
  <c r="E69" i="2"/>
  <c r="D69" i="2"/>
  <c r="H68" i="2"/>
  <c r="G68" i="2"/>
  <c r="F68" i="2"/>
  <c r="E68" i="2"/>
  <c r="D68" i="2"/>
  <c r="H67" i="2"/>
  <c r="G67" i="2"/>
  <c r="F67" i="2"/>
  <c r="E67" i="2"/>
  <c r="D67" i="2"/>
  <c r="H59" i="2"/>
  <c r="G59" i="2"/>
  <c r="F59" i="2"/>
  <c r="E59" i="2"/>
  <c r="D59" i="2"/>
  <c r="H58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H38" i="1"/>
  <c r="H37" i="1"/>
  <c r="C37" i="1"/>
  <c r="H36" i="1"/>
  <c r="C36" i="1"/>
  <c r="C38" i="1" s="1"/>
  <c r="H35" i="1"/>
  <c r="C35" i="1"/>
  <c r="H34" i="1"/>
  <c r="C30" i="1"/>
  <c r="C32" i="1" s="1"/>
  <c r="D32" i="1" s="1"/>
  <c r="C40" i="1" l="1"/>
  <c r="C39" i="1"/>
  <c r="C31" i="1"/>
  <c r="C42" i="1" l="1"/>
  <c r="D42" i="1" s="1"/>
  <c r="D40" i="1"/>
</calcChain>
</file>

<file path=xl/sharedStrings.xml><?xml version="1.0" encoding="utf-8"?>
<sst xmlns="http://schemas.openxmlformats.org/spreadsheetml/2006/main" count="295" uniqueCount="145">
  <si>
    <t>СВОДКА ЗАТРАТ</t>
  </si>
  <si>
    <t>P_0201</t>
  </si>
  <si>
    <t>(идентификатор инвестиционного проекта)</t>
  </si>
  <si>
    <t>Реконструкция ВЛ-0,4 кВ от КТП А 706/100 кВА Алексеевский район Самарская область (0,91 км,  установка приборов учета 24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</si>
  <si>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</si>
  <si>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</si>
  <si>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</si>
  <si>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</si>
  <si>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</si>
  <si>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</si>
  <si>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</si>
  <si>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</si>
  <si>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</si>
  <si>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</si>
  <si>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</si>
  <si>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</si>
  <si>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</si>
  <si>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</si>
  <si>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</si>
  <si>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</si>
  <si>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</si>
  <si>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</si>
  <si>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</si>
  <si>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</si>
  <si>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</si>
  <si>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</si>
  <si>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</si>
  <si>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</si>
  <si>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</si>
  <si>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</si>
  <si>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</si>
  <si>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</si>
  <si>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</si>
  <si>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</si>
  <si>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</si>
  <si>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</si>
  <si>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</si>
  <si>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</si>
  <si>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</si>
  <si>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</si>
  <si>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</si>
  <si>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</si>
  <si>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</si>
  <si>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</si>
  <si>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</si>
  <si>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</si>
  <si>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</si>
  <si>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</si>
  <si>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</si>
  <si>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</si>
  <si>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</si>
  <si>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</si>
  <si>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</si>
  <si>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</si>
  <si>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</si>
  <si>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</si>
  <si>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</si>
  <si>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</si>
  <si>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</si>
  <si>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</si>
  <si>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</si>
  <si>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</si>
  <si>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</si>
  <si>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</si>
  <si>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</si>
  <si>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</si>
  <si>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</si>
  <si>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</si>
  <si>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</si>
  <si>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</si>
  <si>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</si>
  <si>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</si>
  <si>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</si>
  <si>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</si>
  <si>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</si>
  <si>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</si>
  <si>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</si>
  <si>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</si>
  <si>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</si>
  <si>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</si>
  <si>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</si>
  <si>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</si>
  <si>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</si>
  <si>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</si>
  <si>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</si>
  <si>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</si>
  <si>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</si>
  <si>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</si>
  <si>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</si>
  <si>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</si>
  <si>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</si>
  <si>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</si>
  <si>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</si>
  <si>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</si>
  <si>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</si>
  <si>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</si>
  <si>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"Реконструкция КТП СОК 355/100 кВА с заменой КТП" Красноярский район Самарская область</t>
  </si>
  <si>
    <t>Наименование локальных сметных расчетов (смет), затрат</t>
  </si>
  <si>
    <t>ЛС-553-01</t>
  </si>
  <si>
    <t>Итого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</si>
  <si>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</si>
  <si>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</si>
  <si>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</si>
  <si>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</si>
  <si>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</si>
  <si>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</si>
  <si>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</si>
  <si>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</si>
  <si>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</si>
  <si>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</si>
  <si>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</si>
  <si>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</si>
  <si>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</si>
  <si>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</si>
  <si>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</si>
  <si>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</si>
  <si>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</si>
  <si>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</si>
  <si>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</si>
  <si>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</si>
  <si>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</si>
  <si>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</si>
  <si>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</si>
  <si>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</si>
  <si>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</si>
  <si>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</si>
  <si>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</si>
  <si>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</si>
  <si>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</si>
  <si>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</si>
  <si>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</si>
  <si>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</si>
  <si>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</si>
  <si>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</si>
  <si>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</si>
  <si>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</si>
  <si>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</si>
  <si>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</si>
  <si>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</si>
  <si>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</si>
  <si>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</si>
  <si>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</si>
  <si>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СИП-3 (1х95мм2)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</si>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</sst>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9" formatCode="#\ ##0.000000"/>
    <numFmt numFmtId="180" formatCode="_-* #\ ##0.00000000_-;\-* #\ ##0.00000000_-;_-* &quot;-&quot;??_-;_-@_-"/>
    <numFmt numFmtId="181" formatCode="0.00000000"/>
    <numFmt numFmtId="184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9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3" borderId="0" xfId="4" applyFont="1" applyFill="1" applyAlignment="1">
      <alignment horizontal="center" vertical="center" wrapText="1"/>
    </xf>
    <xf numFmtId="0" fontId="13" fillId="3" borderId="0" xfId="4" applyFont="1" applyFill="1" applyAlignment="1">
      <alignment horizontal="right" vertical="center"/>
    </xf>
    <xf numFmtId="2" fontId="0" fillId="4" borderId="0" xfId="0" applyNumberFormat="1" applyFill="1"/>
    <xf numFmtId="164" fontId="13" fillId="0" borderId="1" xfId="1" applyFont="1" applyFill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3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9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0" fontId="13" fillId="0" borderId="0" xfId="4" applyFont="1" applyAlignment="1">
      <alignment horizontal="center" vertical="center" wrapText="1"/>
    </xf>
    <xf numFmtId="0" fontId="13" fillId="0" borderId="0" xfId="4" applyFont="1" applyAlignment="1">
      <alignment horizontal="center" vertical="center"/>
    </xf>
    <xf numFmtId="2" fontId="13" fillId="3" borderId="0" xfId="4" applyNumberFormat="1" applyFont="1" applyFill="1" applyAlignment="1">
      <alignment horizontal="center" vertical="center"/>
    </xf>
    <xf numFmtId="2" fontId="13" fillId="0" borderId="0" xfId="4" applyNumberFormat="1" applyFont="1" applyAlignment="1">
      <alignment horizontal="center" vertical="center"/>
    </xf>
    <xf numFmtId="168" fontId="13" fillId="0" borderId="0" xfId="4" applyNumberFormat="1" applyFont="1" applyAlignment="1">
      <alignment horizontal="center" vertical="center"/>
    </xf>
    <xf numFmtId="164" fontId="13" fillId="3" borderId="0" xfId="1" applyFont="1" applyFill="1" applyAlignment="1">
      <alignment horizontal="center" vertical="center"/>
    </xf>
    <xf numFmtId="180" fontId="13" fillId="3" borderId="0" xfId="1" applyNumberFormat="1" applyFont="1" applyFill="1" applyAlignment="1">
      <alignment horizontal="center" vertical="center"/>
    </xf>
    <xf numFmtId="181" fontId="13" fillId="0" borderId="0" xfId="4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opLeftCell="A13" zoomScale="90" zoomScaleNormal="90" workbookViewId="0">
      <selection activeCell="A19" sqref="A19:C19"/>
    </sheetView>
  </sheetViews>
  <sheetFormatPr defaultColWidth="9" defaultRowHeight="14.4"/>
  <cols>
    <col min="1" max="1" width="10.88671875" customWidth="1"/>
    <col min="2" max="2" width="65.5546875" customWidth="1"/>
    <col min="3" max="3" width="35" customWidth="1"/>
    <col min="6" max="6" width="18.33203125" customWidth="1"/>
    <col min="7" max="7" width="25.44140625" customWidth="1"/>
    <col min="8" max="8" width="27.441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50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7" t="s">
        <v>0</v>
      </c>
      <c r="B12" s="87"/>
      <c r="C12" s="87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8" t="s">
        <v>1</v>
      </c>
      <c r="B16" s="88"/>
      <c r="C16" s="88"/>
    </row>
    <row r="17" spans="1:10" ht="15.75" customHeight="1">
      <c r="A17" s="89" t="s">
        <v>2</v>
      </c>
      <c r="B17" s="89"/>
      <c r="C17" s="89"/>
    </row>
    <row r="18" spans="1:10" ht="15.75" customHeight="1">
      <c r="A18" s="24"/>
      <c r="B18" s="24"/>
      <c r="C18" s="24"/>
    </row>
    <row r="19" spans="1:10" ht="72" customHeight="1">
      <c r="A19" s="90" t="s">
        <v>3</v>
      </c>
      <c r="B19" s="90"/>
      <c r="C19" s="90"/>
    </row>
    <row r="20" spans="1:10" ht="15.75" customHeight="1">
      <c r="A20" s="89" t="s">
        <v>4</v>
      </c>
      <c r="B20" s="89"/>
      <c r="C20" s="89"/>
    </row>
    <row r="21" spans="1:10" ht="15.75" customHeight="1">
      <c r="A21" s="24"/>
      <c r="B21" s="24"/>
      <c r="C21" s="24"/>
    </row>
    <row r="22" spans="1:10" ht="15.75" customHeight="1">
      <c r="A22" s="24"/>
      <c r="B22" s="24"/>
      <c r="C22" s="24"/>
    </row>
    <row r="23" spans="1:10" ht="47.25" customHeight="1">
      <c r="A23" s="51" t="s">
        <v>5</v>
      </c>
      <c r="B23" s="51" t="s">
        <v>6</v>
      </c>
      <c r="C23" s="51" t="s">
        <v>7</v>
      </c>
      <c r="D23" s="52"/>
      <c r="E23" s="52"/>
      <c r="F23" s="53"/>
      <c r="G23" s="53"/>
      <c r="H23" s="53"/>
      <c r="I23" s="53"/>
      <c r="J23" s="53"/>
    </row>
    <row r="24" spans="1:10" ht="15.75" customHeight="1">
      <c r="A24" s="51">
        <v>1</v>
      </c>
      <c r="B24" s="51">
        <v>2</v>
      </c>
      <c r="C24" s="51">
        <v>3</v>
      </c>
      <c r="D24" s="52"/>
      <c r="E24" s="52"/>
      <c r="F24" s="53"/>
      <c r="G24" s="53"/>
      <c r="H24" s="53"/>
      <c r="I24" s="53"/>
      <c r="J24" s="53"/>
    </row>
    <row r="25" spans="1:10" ht="15.75" customHeight="1">
      <c r="A25" s="91" t="s">
        <v>8</v>
      </c>
      <c r="B25" s="92"/>
      <c r="C25" s="93"/>
      <c r="D25" s="52"/>
      <c r="E25" s="52"/>
      <c r="F25" s="53"/>
      <c r="G25" s="53"/>
      <c r="H25" s="53"/>
      <c r="I25" s="53"/>
      <c r="J25" s="53"/>
    </row>
    <row r="26" spans="1:10" ht="15.75" customHeight="1">
      <c r="A26" s="51">
        <v>1</v>
      </c>
      <c r="B26" s="54" t="s">
        <v>9</v>
      </c>
      <c r="C26" s="55"/>
      <c r="D26" s="52"/>
      <c r="E26" s="52"/>
      <c r="F26" s="53"/>
      <c r="G26" s="53" t="s">
        <v>10</v>
      </c>
      <c r="H26" s="53"/>
      <c r="I26" s="53"/>
      <c r="J26" s="53"/>
    </row>
    <row r="27" spans="1:10" ht="15.75" customHeight="1">
      <c r="A27" s="56" t="s">
        <v>11</v>
      </c>
      <c r="B27" s="54" t="s">
        <v>12</v>
      </c>
      <c r="C27" s="57">
        <v>0</v>
      </c>
      <c r="D27" s="58"/>
      <c r="E27" s="58"/>
      <c r="F27" s="59" t="s">
        <v>13</v>
      </c>
      <c r="G27" s="59" t="s">
        <v>14</v>
      </c>
      <c r="H27" s="59" t="s">
        <v>15</v>
      </c>
      <c r="I27" s="79"/>
      <c r="J27" s="80"/>
    </row>
    <row r="28" spans="1:10" ht="15.75" customHeight="1">
      <c r="A28" s="56" t="s">
        <v>16</v>
      </c>
      <c r="B28" s="54" t="s">
        <v>17</v>
      </c>
      <c r="C28" s="57">
        <v>0</v>
      </c>
      <c r="D28" s="58"/>
      <c r="E28" s="58"/>
      <c r="F28" s="60">
        <v>2019</v>
      </c>
      <c r="G28" s="61">
        <v>106.826398641827</v>
      </c>
      <c r="H28" s="81"/>
      <c r="I28" s="82"/>
      <c r="J28" s="53"/>
    </row>
    <row r="29" spans="1:10" ht="15.75" customHeight="1">
      <c r="A29" s="56" t="s">
        <v>18</v>
      </c>
      <c r="B29" s="54" t="s">
        <v>19</v>
      </c>
      <c r="C29" s="62">
        <v>0</v>
      </c>
      <c r="D29" s="58"/>
      <c r="E29" s="58"/>
      <c r="F29" s="60">
        <v>2020</v>
      </c>
      <c r="G29" s="61">
        <v>105.561885224957</v>
      </c>
      <c r="H29" s="81"/>
      <c r="I29" s="82"/>
      <c r="J29" s="83"/>
    </row>
    <row r="30" spans="1:10" ht="15.75" customHeight="1">
      <c r="A30" s="51">
        <v>2</v>
      </c>
      <c r="B30" s="54" t="s">
        <v>20</v>
      </c>
      <c r="C30" s="62">
        <f>C27+C28+C29</f>
        <v>0</v>
      </c>
      <c r="D30" s="63"/>
      <c r="E30" s="64"/>
      <c r="F30" s="60">
        <v>2021</v>
      </c>
      <c r="G30" s="61">
        <v>104.9354</v>
      </c>
      <c r="H30" s="81"/>
      <c r="I30" s="82"/>
      <c r="J30" s="83"/>
    </row>
    <row r="31" spans="1:10" ht="15.75" customHeight="1">
      <c r="A31" s="56" t="s">
        <v>21</v>
      </c>
      <c r="B31" s="54" t="s">
        <v>22</v>
      </c>
      <c r="C31" s="62">
        <f>C30-ROUND(C30/1.2,5)</f>
        <v>0</v>
      </c>
      <c r="D31" s="63"/>
      <c r="E31" s="58"/>
      <c r="F31" s="60">
        <v>2022</v>
      </c>
      <c r="G31" s="61">
        <v>114.63142733059399</v>
      </c>
      <c r="H31" s="84"/>
      <c r="I31" s="82"/>
      <c r="J31" s="83"/>
    </row>
    <row r="32" spans="1:10" ht="15.6">
      <c r="A32" s="51">
        <v>3</v>
      </c>
      <c r="B32" s="54" t="s">
        <v>23</v>
      </c>
      <c r="C32" s="65">
        <f>C30*H34</f>
        <v>0</v>
      </c>
      <c r="D32" s="66" t="e">
        <f>#REF!-C32</f>
        <v>#REF!</v>
      </c>
      <c r="E32" s="67"/>
      <c r="F32" s="68">
        <v>2023</v>
      </c>
      <c r="G32" s="61">
        <v>109.096466260827</v>
      </c>
      <c r="H32" s="84"/>
      <c r="I32" s="82"/>
      <c r="J32" s="83"/>
    </row>
    <row r="33" spans="1:10" ht="15.6">
      <c r="A33" s="91" t="s">
        <v>24</v>
      </c>
      <c r="B33" s="92"/>
      <c r="C33" s="93"/>
      <c r="D33" s="69"/>
      <c r="E33" s="70"/>
      <c r="F33" s="60">
        <v>2024</v>
      </c>
      <c r="G33" s="61">
        <v>109.113503262205</v>
      </c>
      <c r="H33" s="84"/>
      <c r="I33" s="82"/>
      <c r="J33" s="83"/>
    </row>
    <row r="34" spans="1:10" ht="15.6">
      <c r="A34" s="51">
        <v>1</v>
      </c>
      <c r="B34" s="54" t="s">
        <v>9</v>
      </c>
      <c r="C34" s="55"/>
      <c r="D34" s="71"/>
      <c r="E34" s="72"/>
      <c r="F34" s="60">
        <v>2025</v>
      </c>
      <c r="G34" s="61">
        <v>107.81631706396399</v>
      </c>
      <c r="H34" s="85">
        <f>(G34+100)/200</f>
        <v>1.0390815853198199</v>
      </c>
      <c r="I34" s="82"/>
      <c r="J34" s="83"/>
    </row>
    <row r="35" spans="1:10" ht="15.6">
      <c r="A35" s="56" t="s">
        <v>11</v>
      </c>
      <c r="B35" s="54" t="s">
        <v>12</v>
      </c>
      <c r="C35" s="73">
        <f>ССР!D73+ССР!E73</f>
        <v>5275.5659600325462</v>
      </c>
      <c r="D35" s="71"/>
      <c r="E35" s="58"/>
      <c r="F35" s="60">
        <v>2026</v>
      </c>
      <c r="G35" s="61">
        <v>105.262896868962</v>
      </c>
      <c r="H35" s="85">
        <f>(G35+100)/200*G34/100</f>
        <v>1.1065344785145874</v>
      </c>
      <c r="I35" s="86"/>
      <c r="J35" s="83"/>
    </row>
    <row r="36" spans="1:10" ht="15.6">
      <c r="A36" s="56" t="s">
        <v>16</v>
      </c>
      <c r="B36" s="54" t="s">
        <v>17</v>
      </c>
      <c r="C36" s="73">
        <f>ССР!F73</f>
        <v>0</v>
      </c>
      <c r="D36" s="71"/>
      <c r="E36" s="58"/>
      <c r="F36" s="60">
        <v>2027</v>
      </c>
      <c r="G36" s="61">
        <v>104.420897989339</v>
      </c>
      <c r="H36" s="85">
        <f>(G36+100)/200*G35/100*G34/100</f>
        <v>1.1599922999352283</v>
      </c>
      <c r="I36" s="82"/>
      <c r="J36" s="53"/>
    </row>
    <row r="37" spans="1:10" ht="15.6">
      <c r="A37" s="56" t="s">
        <v>18</v>
      </c>
      <c r="B37" s="54" t="s">
        <v>19</v>
      </c>
      <c r="C37" s="73">
        <f>(ССР!G69)*1.2</f>
        <v>600.08007629411759</v>
      </c>
      <c r="D37" s="71"/>
      <c r="E37" s="58"/>
      <c r="F37" s="60">
        <v>2028</v>
      </c>
      <c r="G37" s="61">
        <v>104.420897989339</v>
      </c>
      <c r="H37" s="85">
        <f>(G37+100)/200*G36/100*G35/100*G34/100</f>
        <v>1.2112743761995519</v>
      </c>
      <c r="I37" s="83"/>
      <c r="J37" s="83"/>
    </row>
    <row r="38" spans="1:10" ht="15.6">
      <c r="A38" s="51">
        <v>2</v>
      </c>
      <c r="B38" s="54" t="s">
        <v>20</v>
      </c>
      <c r="C38" s="73">
        <f>C35+C36+C37</f>
        <v>5875.6460363266633</v>
      </c>
      <c r="D38" s="66"/>
      <c r="E38" s="67"/>
      <c r="F38" s="60">
        <v>2029</v>
      </c>
      <c r="G38" s="61">
        <v>104.420897989339</v>
      </c>
      <c r="H38" s="85">
        <f>(G38+100)/200*G37/100*G36/100*G35/100*G34/100</f>
        <v>1.2648235807423363</v>
      </c>
      <c r="I38" s="52"/>
      <c r="J38" s="52"/>
    </row>
    <row r="39" spans="1:10" ht="15.6">
      <c r="A39" s="56" t="s">
        <v>21</v>
      </c>
      <c r="B39" s="54" t="s">
        <v>22</v>
      </c>
      <c r="C39" s="62">
        <f>C38-ROUND(C38/1.2,5)</f>
        <v>979.27433632666362</v>
      </c>
      <c r="D39" s="71"/>
      <c r="E39" s="58"/>
      <c r="F39" s="52"/>
      <c r="G39" s="52"/>
      <c r="H39" s="52"/>
      <c r="I39" s="52"/>
      <c r="J39" s="52"/>
    </row>
    <row r="40" spans="1:10" ht="15.6">
      <c r="A40" s="51">
        <v>3</v>
      </c>
      <c r="B40" s="54" t="s">
        <v>23</v>
      </c>
      <c r="C40" s="74">
        <f>C38*H35</f>
        <v>6501.6049227430267</v>
      </c>
      <c r="D40" s="66" t="e">
        <f>#REF!-C40</f>
        <v>#REF!</v>
      </c>
      <c r="E40" s="67"/>
      <c r="F40" s="52"/>
      <c r="G40" s="52"/>
      <c r="H40" s="52"/>
      <c r="I40" s="52"/>
      <c r="J40" s="52"/>
    </row>
    <row r="41" spans="1:10" ht="15.6">
      <c r="A41" s="51"/>
      <c r="B41" s="54"/>
      <c r="C41" s="73"/>
      <c r="D41" s="75"/>
      <c r="E41" s="58"/>
      <c r="F41" s="52"/>
      <c r="G41" s="52"/>
      <c r="H41" s="52"/>
      <c r="I41" s="52"/>
      <c r="J41" s="52"/>
    </row>
    <row r="42" spans="1:10" ht="15.6">
      <c r="A42" s="51"/>
      <c r="B42" s="54" t="s">
        <v>25</v>
      </c>
      <c r="C42" s="108">
        <f>C40+C32</f>
        <v>6501.6049227430267</v>
      </c>
      <c r="D42" s="66" t="e">
        <f>#REF!-C42</f>
        <v>#REF!</v>
      </c>
      <c r="E42" s="67"/>
      <c r="F42" s="52"/>
      <c r="G42" s="52"/>
      <c r="H42" s="76"/>
      <c r="I42" s="52"/>
      <c r="J42" s="52"/>
    </row>
    <row r="43" spans="1:10" ht="15.6">
      <c r="A43" s="53"/>
      <c r="B43" s="53"/>
      <c r="C43" s="53"/>
      <c r="D43" s="52"/>
      <c r="E43" s="72"/>
      <c r="F43" s="52"/>
      <c r="G43" s="52"/>
      <c r="H43" s="52"/>
      <c r="I43" s="52"/>
      <c r="J43" s="52"/>
    </row>
    <row r="44" spans="1:10" ht="15.6">
      <c r="A44" s="77" t="s">
        <v>26</v>
      </c>
      <c r="B44" s="53"/>
      <c r="C44" s="53"/>
      <c r="D44" s="78"/>
      <c r="E44" s="52"/>
      <c r="F44" s="52"/>
      <c r="G44" s="52"/>
      <c r="H44" s="52"/>
      <c r="I44" s="52"/>
      <c r="J44" s="52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3"/>
  <sheetViews>
    <sheetView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0" t="s">
        <v>3</v>
      </c>
      <c r="B13" s="90"/>
      <c r="C13" s="90"/>
      <c r="D13" s="90"/>
      <c r="E13" s="90"/>
      <c r="F13" s="90"/>
      <c r="G13" s="90"/>
      <c r="H13" s="90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7" t="s">
        <v>5</v>
      </c>
      <c r="B18" s="97" t="s">
        <v>29</v>
      </c>
      <c r="C18" s="97" t="s">
        <v>30</v>
      </c>
      <c r="D18" s="94" t="s">
        <v>31</v>
      </c>
      <c r="E18" s="95"/>
      <c r="F18" s="95"/>
      <c r="G18" s="95"/>
      <c r="H18" s="96"/>
    </row>
    <row r="19" spans="1:8" ht="94.5" customHeight="1">
      <c r="A19" s="97"/>
      <c r="B19" s="97"/>
      <c r="C19" s="97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321.37941429426002</v>
      </c>
      <c r="E25" s="41">
        <v>19.959170999434999</v>
      </c>
      <c r="F25" s="41">
        <v>0</v>
      </c>
      <c r="G25" s="41">
        <v>0</v>
      </c>
      <c r="H25" s="41">
        <v>341.33858529370002</v>
      </c>
    </row>
    <row r="26" spans="1:8" ht="31.2">
      <c r="A26" s="2">
        <v>2</v>
      </c>
      <c r="B26" s="2" t="s">
        <v>42</v>
      </c>
      <c r="C26" s="42" t="s">
        <v>43</v>
      </c>
      <c r="D26" s="41">
        <v>3420</v>
      </c>
      <c r="E26" s="41">
        <v>298.56</v>
      </c>
      <c r="F26" s="41">
        <v>0</v>
      </c>
      <c r="G26" s="41">
        <v>0</v>
      </c>
      <c r="H26" s="41">
        <v>3718.56</v>
      </c>
    </row>
    <row r="27" spans="1:8">
      <c r="A27" s="2"/>
      <c r="B27" s="33"/>
      <c r="C27" s="33" t="s">
        <v>44</v>
      </c>
      <c r="D27" s="41">
        <v>3741.3794142943002</v>
      </c>
      <c r="E27" s="41">
        <v>318.51917099944001</v>
      </c>
      <c r="F27" s="41">
        <v>0</v>
      </c>
      <c r="G27" s="41">
        <v>0</v>
      </c>
      <c r="H27" s="41">
        <v>4059.8985852936999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3741.3794142943002</v>
      </c>
      <c r="E43" s="41">
        <v>318.51917099944001</v>
      </c>
      <c r="F43" s="41">
        <v>0</v>
      </c>
      <c r="G43" s="41">
        <v>0</v>
      </c>
      <c r="H43" s="41">
        <v>4059.8985852936999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6.4275882858853004</v>
      </c>
      <c r="E45" s="41">
        <v>0.39918341998869999</v>
      </c>
      <c r="F45" s="41">
        <v>0</v>
      </c>
      <c r="G45" s="41">
        <v>0</v>
      </c>
      <c r="H45" s="41">
        <v>6.8267717058740001</v>
      </c>
    </row>
    <row r="46" spans="1:8" ht="31.2">
      <c r="A46" s="2">
        <v>4</v>
      </c>
      <c r="B46" s="2" t="s">
        <v>57</v>
      </c>
      <c r="C46" s="42" t="s">
        <v>59</v>
      </c>
      <c r="D46" s="41">
        <v>85.5</v>
      </c>
      <c r="E46" s="41">
        <v>7.4640000000000004</v>
      </c>
      <c r="F46" s="41">
        <v>0</v>
      </c>
      <c r="G46" s="41">
        <v>0</v>
      </c>
      <c r="H46" s="41">
        <v>92.963999999999999</v>
      </c>
    </row>
    <row r="47" spans="1:8">
      <c r="A47" s="2"/>
      <c r="B47" s="33"/>
      <c r="C47" s="33" t="s">
        <v>60</v>
      </c>
      <c r="D47" s="41">
        <v>91.927588285884994</v>
      </c>
      <c r="E47" s="41">
        <v>7.8631834199887001</v>
      </c>
      <c r="F47" s="41">
        <v>0</v>
      </c>
      <c r="G47" s="41">
        <v>0</v>
      </c>
      <c r="H47" s="41">
        <v>99.790771705873993</v>
      </c>
    </row>
    <row r="48" spans="1:8">
      <c r="A48" s="2"/>
      <c r="B48" s="33"/>
      <c r="C48" s="33" t="s">
        <v>61</v>
      </c>
      <c r="D48" s="41">
        <v>3833.3070025800998</v>
      </c>
      <c r="E48" s="41">
        <v>326.38235441941998</v>
      </c>
      <c r="F48" s="41">
        <v>0</v>
      </c>
      <c r="G48" s="41">
        <v>0</v>
      </c>
      <c r="H48" s="41">
        <v>4159.6893569996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41</v>
      </c>
      <c r="D50" s="41">
        <v>0</v>
      </c>
      <c r="E50" s="41">
        <v>0</v>
      </c>
      <c r="F50" s="41">
        <v>0</v>
      </c>
      <c r="G50" s="41">
        <v>17.277765578059</v>
      </c>
      <c r="H50" s="41">
        <v>17.277765578059</v>
      </c>
    </row>
    <row r="51" spans="1:8" ht="31.2">
      <c r="A51" s="2">
        <v>6</v>
      </c>
      <c r="B51" s="2" t="s">
        <v>64</v>
      </c>
      <c r="C51" s="48" t="s">
        <v>65</v>
      </c>
      <c r="D51" s="41">
        <v>100.04931276734</v>
      </c>
      <c r="E51" s="41">
        <v>8.5185794503469996</v>
      </c>
      <c r="F51" s="41">
        <v>0</v>
      </c>
      <c r="G51" s="41">
        <v>0</v>
      </c>
      <c r="H51" s="41">
        <v>108.56789221769</v>
      </c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7.5551882468905998</v>
      </c>
      <c r="H52" s="41">
        <v>7.5551882468905998</v>
      </c>
    </row>
    <row r="53" spans="1:8">
      <c r="A53" s="2">
        <v>8</v>
      </c>
      <c r="B53" s="2"/>
      <c r="C53" s="48" t="s">
        <v>68</v>
      </c>
      <c r="D53" s="41">
        <v>0</v>
      </c>
      <c r="E53" s="41">
        <v>0</v>
      </c>
      <c r="F53" s="41">
        <v>0</v>
      </c>
      <c r="G53" s="41">
        <v>4.3248474538321</v>
      </c>
      <c r="H53" s="41">
        <v>4.3248474538321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4.3248474538321</v>
      </c>
      <c r="H54" s="41">
        <v>4.3248474538321</v>
      </c>
    </row>
    <row r="55" spans="1:8">
      <c r="A55" s="2"/>
      <c r="B55" s="33"/>
      <c r="C55" s="33" t="s">
        <v>70</v>
      </c>
      <c r="D55" s="41">
        <v>100.04931276734</v>
      </c>
      <c r="E55" s="41">
        <v>8.5185794503469996</v>
      </c>
      <c r="F55" s="41">
        <v>0</v>
      </c>
      <c r="G55" s="41">
        <v>33.482648732614003</v>
      </c>
      <c r="H55" s="41">
        <v>142.05054095029999</v>
      </c>
    </row>
    <row r="56" spans="1:8">
      <c r="A56" s="2"/>
      <c r="B56" s="33"/>
      <c r="C56" s="33" t="s">
        <v>71</v>
      </c>
      <c r="D56" s="41">
        <v>3933.3563153475002</v>
      </c>
      <c r="E56" s="41">
        <v>334.90093386976997</v>
      </c>
      <c r="F56" s="41">
        <v>0</v>
      </c>
      <c r="G56" s="41">
        <v>33.482648732614003</v>
      </c>
      <c r="H56" s="41">
        <v>4301.7398979499003</v>
      </c>
    </row>
    <row r="57" spans="1:8" ht="31.5" customHeight="1">
      <c r="A57" s="2"/>
      <c r="B57" s="33"/>
      <c r="C57" s="33" t="s">
        <v>72</v>
      </c>
      <c r="D57" s="41"/>
      <c r="E57" s="41"/>
      <c r="F57" s="41"/>
      <c r="G57" s="41"/>
      <c r="H57" s="41"/>
    </row>
    <row r="58" spans="1:8">
      <c r="A58" s="2"/>
      <c r="B58" s="2"/>
      <c r="C58" s="48"/>
      <c r="D58" s="41"/>
      <c r="E58" s="41"/>
      <c r="F58" s="41"/>
      <c r="G58" s="41"/>
      <c r="H58" s="41">
        <f>SUM(D58:G58)</f>
        <v>0</v>
      </c>
    </row>
    <row r="59" spans="1:8">
      <c r="A59" s="2"/>
      <c r="B59" s="33"/>
      <c r="C59" s="33" t="s">
        <v>73</v>
      </c>
      <c r="D59" s="41">
        <f>SUM(D58:D58)</f>
        <v>0</v>
      </c>
      <c r="E59" s="41">
        <f>SUM(E58:E58)</f>
        <v>0</v>
      </c>
      <c r="F59" s="41">
        <f>SUM(F58:F58)</f>
        <v>0</v>
      </c>
      <c r="G59" s="41">
        <f>SUM(G58:G58)</f>
        <v>0</v>
      </c>
      <c r="H59" s="41">
        <f>SUM(D59:G59)</f>
        <v>0</v>
      </c>
    </row>
    <row r="60" spans="1:8">
      <c r="A60" s="2"/>
      <c r="B60" s="33"/>
      <c r="C60" s="33" t="s">
        <v>74</v>
      </c>
      <c r="D60" s="41">
        <v>3933.3563153475002</v>
      </c>
      <c r="E60" s="41">
        <v>334.90093386976997</v>
      </c>
      <c r="F60" s="41">
        <v>0</v>
      </c>
      <c r="G60" s="41">
        <v>33.482648732614003</v>
      </c>
      <c r="H60" s="41">
        <v>4301.7398979499003</v>
      </c>
    </row>
    <row r="61" spans="1:8" ht="157.5" customHeight="1">
      <c r="A61" s="2"/>
      <c r="B61" s="33"/>
      <c r="C61" s="33" t="s">
        <v>75</v>
      </c>
      <c r="D61" s="41"/>
      <c r="E61" s="41"/>
      <c r="F61" s="41"/>
      <c r="G61" s="41"/>
      <c r="H61" s="41"/>
    </row>
    <row r="62" spans="1:8">
      <c r="A62" s="2">
        <v>10</v>
      </c>
      <c r="B62" s="2" t="s">
        <v>76</v>
      </c>
      <c r="C62" s="48" t="s">
        <v>77</v>
      </c>
      <c r="D62" s="41">
        <v>0</v>
      </c>
      <c r="E62" s="41">
        <v>0</v>
      </c>
      <c r="F62" s="41">
        <v>0</v>
      </c>
      <c r="G62" s="41">
        <v>25.059031116993999</v>
      </c>
      <c r="H62" s="41">
        <v>25.059031116993999</v>
      </c>
    </row>
    <row r="63" spans="1:8">
      <c r="A63" s="2">
        <v>11</v>
      </c>
      <c r="B63" s="2" t="s">
        <v>78</v>
      </c>
      <c r="C63" s="48" t="s">
        <v>79</v>
      </c>
      <c r="D63" s="41">
        <v>0</v>
      </c>
      <c r="E63" s="41">
        <v>0</v>
      </c>
      <c r="F63" s="41">
        <v>0</v>
      </c>
      <c r="G63" s="41">
        <v>426.96</v>
      </c>
      <c r="H63" s="41">
        <v>426.96</v>
      </c>
    </row>
    <row r="64" spans="1:8">
      <c r="A64" s="2"/>
      <c r="B64" s="33"/>
      <c r="C64" s="33" t="s">
        <v>80</v>
      </c>
      <c r="D64" s="41">
        <v>0</v>
      </c>
      <c r="E64" s="41">
        <v>0</v>
      </c>
      <c r="F64" s="41">
        <v>0</v>
      </c>
      <c r="G64" s="41">
        <v>452.01903111698999</v>
      </c>
      <c r="H64" s="41">
        <v>452.01903111698999</v>
      </c>
    </row>
    <row r="65" spans="1:8">
      <c r="A65" s="2"/>
      <c r="B65" s="33"/>
      <c r="C65" s="33" t="s">
        <v>81</v>
      </c>
      <c r="D65" s="41">
        <v>3933.3563153475002</v>
      </c>
      <c r="E65" s="41">
        <v>334.90093386976997</v>
      </c>
      <c r="F65" s="41">
        <v>0</v>
      </c>
      <c r="G65" s="41">
        <v>485.50167984961001</v>
      </c>
      <c r="H65" s="41">
        <v>4753.7589290669002</v>
      </c>
    </row>
    <row r="66" spans="1:8">
      <c r="A66" s="2"/>
      <c r="B66" s="33"/>
      <c r="C66" s="33" t="s">
        <v>82</v>
      </c>
      <c r="D66" s="41"/>
      <c r="E66" s="41"/>
      <c r="F66" s="41"/>
      <c r="G66" s="41"/>
      <c r="H66" s="41"/>
    </row>
    <row r="67" spans="1:8" ht="47.25" customHeight="1">
      <c r="A67" s="2">
        <v>12</v>
      </c>
      <c r="B67" s="2" t="s">
        <v>83</v>
      </c>
      <c r="C67" s="48" t="s">
        <v>84</v>
      </c>
      <c r="D67" s="41">
        <f>D65*3%</f>
        <v>118.00068946042499</v>
      </c>
      <c r="E67" s="41">
        <f>E65*3%</f>
        <v>10.047028016093099</v>
      </c>
      <c r="F67" s="41">
        <f>F65*3%</f>
        <v>0</v>
      </c>
      <c r="G67" s="41">
        <f>G65*3%</f>
        <v>14.565050395488299</v>
      </c>
      <c r="H67" s="41">
        <f>SUM(D67:G67)</f>
        <v>142.612767872006</v>
      </c>
    </row>
    <row r="68" spans="1:8">
      <c r="A68" s="2"/>
      <c r="B68" s="33"/>
      <c r="C68" s="33" t="s">
        <v>85</v>
      </c>
      <c r="D68" s="41">
        <f>D67</f>
        <v>118.00068946042499</v>
      </c>
      <c r="E68" s="41">
        <f>E67</f>
        <v>10.047028016093099</v>
      </c>
      <c r="F68" s="41">
        <f>F67</f>
        <v>0</v>
      </c>
      <c r="G68" s="41">
        <f>G67</f>
        <v>14.565050395488299</v>
      </c>
      <c r="H68" s="41">
        <f>SUM(D68:G68)</f>
        <v>142.612767872006</v>
      </c>
    </row>
    <row r="69" spans="1:8">
      <c r="A69" s="2"/>
      <c r="B69" s="33"/>
      <c r="C69" s="33" t="s">
        <v>86</v>
      </c>
      <c r="D69" s="41">
        <f>D68+D65</f>
        <v>4051.35700480793</v>
      </c>
      <c r="E69" s="41">
        <f>E68+E65</f>
        <v>344.94796188586298</v>
      </c>
      <c r="F69" s="41">
        <f>F68+F65</f>
        <v>0</v>
      </c>
      <c r="G69" s="41">
        <f>G68+G65</f>
        <v>500.06673024509797</v>
      </c>
      <c r="H69" s="41">
        <f>SUM(D69:G69)</f>
        <v>4896.3716969388897</v>
      </c>
    </row>
    <row r="70" spans="1:8">
      <c r="A70" s="2"/>
      <c r="B70" s="33"/>
      <c r="C70" s="33" t="s">
        <v>87</v>
      </c>
      <c r="D70" s="41"/>
      <c r="E70" s="41"/>
      <c r="F70" s="41"/>
      <c r="G70" s="41"/>
      <c r="H70" s="41"/>
    </row>
    <row r="71" spans="1:8">
      <c r="A71" s="2">
        <v>13</v>
      </c>
      <c r="B71" s="2" t="s">
        <v>88</v>
      </c>
      <c r="C71" s="48" t="s">
        <v>89</v>
      </c>
      <c r="D71" s="41">
        <f>D69*20%</f>
        <v>810.27140096158496</v>
      </c>
      <c r="E71" s="41">
        <f>E69*20%</f>
        <v>68.989592377172599</v>
      </c>
      <c r="F71" s="41">
        <f>F69*20%</f>
        <v>0</v>
      </c>
      <c r="G71" s="41">
        <f>G69*20%</f>
        <v>100.01334604902</v>
      </c>
      <c r="H71" s="41">
        <f>SUM(D71:G71)</f>
        <v>979.27433938777699</v>
      </c>
    </row>
    <row r="72" spans="1:8">
      <c r="A72" s="2"/>
      <c r="B72" s="33"/>
      <c r="C72" s="33" t="s">
        <v>90</v>
      </c>
      <c r="D72" s="41">
        <f>D71</f>
        <v>810.27140096158496</v>
      </c>
      <c r="E72" s="41">
        <f>E71</f>
        <v>68.989592377172599</v>
      </c>
      <c r="F72" s="41">
        <f>F71</f>
        <v>0</v>
      </c>
      <c r="G72" s="41">
        <f>G71</f>
        <v>100.01334604902</v>
      </c>
      <c r="H72" s="41">
        <f>SUM(D72:G72)</f>
        <v>979.27433938777699</v>
      </c>
    </row>
    <row r="73" spans="1:8">
      <c r="A73" s="2"/>
      <c r="B73" s="33"/>
      <c r="C73" s="33" t="s">
        <v>91</v>
      </c>
      <c r="D73" s="49">
        <f>D72+D69</f>
        <v>4861.6284057695102</v>
      </c>
      <c r="E73" s="49">
        <f>E72+E69</f>
        <v>413.93755426303602</v>
      </c>
      <c r="F73" s="49">
        <f>F72+F69</f>
        <v>0</v>
      </c>
      <c r="G73" s="41">
        <f>G72+G69</f>
        <v>600.08007629411804</v>
      </c>
      <c r="H73" s="41">
        <f>SUM(D73:G73)</f>
        <v>5875.6460363266597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7" t="s">
        <v>5</v>
      </c>
      <c r="B10" s="97" t="s">
        <v>29</v>
      </c>
      <c r="C10" s="97" t="s">
        <v>97</v>
      </c>
      <c r="D10" s="94" t="s">
        <v>31</v>
      </c>
      <c r="E10" s="95"/>
      <c r="F10" s="95"/>
      <c r="G10" s="95"/>
      <c r="H10" s="96"/>
      <c r="J10" s="20"/>
    </row>
    <row r="11" spans="1:14" ht="59.25" customHeight="1">
      <c r="A11" s="97"/>
      <c r="B11" s="97"/>
      <c r="C11" s="97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41</v>
      </c>
      <c r="D13" s="32">
        <v>321.37941429426002</v>
      </c>
      <c r="E13" s="32">
        <v>19.959170999434999</v>
      </c>
      <c r="F13" s="32">
        <v>0</v>
      </c>
      <c r="G13" s="32">
        <v>0</v>
      </c>
      <c r="H13" s="32">
        <v>341.33858529370002</v>
      </c>
      <c r="J13" s="20"/>
    </row>
    <row r="14" spans="1:14">
      <c r="A14" s="2"/>
      <c r="B14" s="33"/>
      <c r="C14" s="33" t="s">
        <v>99</v>
      </c>
      <c r="D14" s="32">
        <v>321.37941429426002</v>
      </c>
      <c r="E14" s="32">
        <v>19.959170999434999</v>
      </c>
      <c r="F14" s="32">
        <v>0</v>
      </c>
      <c r="G14" s="32">
        <v>0</v>
      </c>
      <c r="H14" s="32">
        <v>341.33858529370002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7" t="s">
        <v>5</v>
      </c>
      <c r="B10" s="97" t="s">
        <v>29</v>
      </c>
      <c r="C10" s="97" t="s">
        <v>97</v>
      </c>
      <c r="D10" s="94" t="s">
        <v>31</v>
      </c>
      <c r="E10" s="95"/>
      <c r="F10" s="95"/>
      <c r="G10" s="95"/>
      <c r="H10" s="96"/>
      <c r="J10" s="20"/>
    </row>
    <row r="11" spans="1:14" ht="59.25" customHeight="1">
      <c r="A11" s="97"/>
      <c r="B11" s="97"/>
      <c r="C11" s="97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102</v>
      </c>
      <c r="D13" s="32">
        <v>0</v>
      </c>
      <c r="E13" s="32">
        <v>0</v>
      </c>
      <c r="F13" s="32">
        <v>0</v>
      </c>
      <c r="G13" s="32">
        <v>17.277765578059</v>
      </c>
      <c r="H13" s="32">
        <v>17.277765578059</v>
      </c>
      <c r="J13" s="20"/>
    </row>
    <row r="14" spans="1:14">
      <c r="A14" s="2"/>
      <c r="B14" s="33"/>
      <c r="C14" s="33" t="s">
        <v>99</v>
      </c>
      <c r="D14" s="32">
        <v>0</v>
      </c>
      <c r="E14" s="32">
        <v>0</v>
      </c>
      <c r="F14" s="32">
        <v>0</v>
      </c>
      <c r="G14" s="32">
        <v>17.277765578059</v>
      </c>
      <c r="H14" s="32">
        <v>17.277765578059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104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7" t="s">
        <v>5</v>
      </c>
      <c r="B10" s="97" t="s">
        <v>29</v>
      </c>
      <c r="C10" s="97" t="s">
        <v>97</v>
      </c>
      <c r="D10" s="94" t="s">
        <v>31</v>
      </c>
      <c r="E10" s="95"/>
      <c r="F10" s="95"/>
      <c r="G10" s="95"/>
      <c r="H10" s="96"/>
      <c r="J10" s="20"/>
    </row>
    <row r="11" spans="1:14" ht="59.25" customHeight="1">
      <c r="A11" s="97"/>
      <c r="B11" s="97"/>
      <c r="C11" s="97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104</v>
      </c>
      <c r="D13" s="32">
        <v>0</v>
      </c>
      <c r="E13" s="32">
        <v>0</v>
      </c>
      <c r="F13" s="32">
        <v>0</v>
      </c>
      <c r="G13" s="32">
        <v>25.059031116993999</v>
      </c>
      <c r="H13" s="32">
        <v>25.059031116993999</v>
      </c>
      <c r="J13" s="20"/>
    </row>
    <row r="14" spans="1:14">
      <c r="A14" s="2"/>
      <c r="B14" s="33"/>
      <c r="C14" s="33" t="s">
        <v>99</v>
      </c>
      <c r="D14" s="32">
        <v>0</v>
      </c>
      <c r="E14" s="32">
        <v>0</v>
      </c>
      <c r="F14" s="32">
        <v>0</v>
      </c>
      <c r="G14" s="32">
        <v>25.059031116993999</v>
      </c>
      <c r="H14" s="32">
        <v>25.059031116993999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7" t="s">
        <v>5</v>
      </c>
      <c r="B10" s="97" t="s">
        <v>29</v>
      </c>
      <c r="C10" s="97" t="s">
        <v>97</v>
      </c>
      <c r="D10" s="94" t="s">
        <v>31</v>
      </c>
      <c r="E10" s="95"/>
      <c r="F10" s="95"/>
      <c r="G10" s="95"/>
      <c r="H10" s="96"/>
      <c r="J10" s="20"/>
    </row>
    <row r="11" spans="1:14" ht="59.25" customHeight="1">
      <c r="A11" s="97"/>
      <c r="B11" s="97"/>
      <c r="C11" s="97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108</v>
      </c>
      <c r="D13" s="32">
        <v>3420</v>
      </c>
      <c r="E13" s="32">
        <v>298.56</v>
      </c>
      <c r="F13" s="32">
        <v>0</v>
      </c>
      <c r="G13" s="32">
        <v>0</v>
      </c>
      <c r="H13" s="32">
        <v>3718.56</v>
      </c>
      <c r="J13" s="20"/>
    </row>
    <row r="14" spans="1:14">
      <c r="A14" s="2"/>
      <c r="B14" s="33"/>
      <c r="C14" s="33" t="s">
        <v>99</v>
      </c>
      <c r="D14" s="32">
        <v>3420</v>
      </c>
      <c r="E14" s="32">
        <v>298.56</v>
      </c>
      <c r="F14" s="32">
        <v>0</v>
      </c>
      <c r="G14" s="32">
        <v>0</v>
      </c>
      <c r="H14" s="32">
        <v>3718.56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7" t="s">
        <v>5</v>
      </c>
      <c r="B10" s="97" t="s">
        <v>29</v>
      </c>
      <c r="C10" s="97" t="s">
        <v>97</v>
      </c>
      <c r="D10" s="94" t="s">
        <v>31</v>
      </c>
      <c r="E10" s="95"/>
      <c r="F10" s="95"/>
      <c r="G10" s="95"/>
      <c r="H10" s="96"/>
      <c r="J10" s="20"/>
    </row>
    <row r="11" spans="1:14" ht="59.25" customHeight="1">
      <c r="A11" s="97"/>
      <c r="B11" s="97"/>
      <c r="C11" s="97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79</v>
      </c>
      <c r="D13" s="32">
        <v>0</v>
      </c>
      <c r="E13" s="32">
        <v>0</v>
      </c>
      <c r="F13" s="32">
        <v>0</v>
      </c>
      <c r="G13" s="32">
        <v>426.96</v>
      </c>
      <c r="H13" s="32">
        <v>426.96</v>
      </c>
      <c r="J13" s="20"/>
    </row>
    <row r="14" spans="1:14">
      <c r="A14" s="2"/>
      <c r="B14" s="33"/>
      <c r="C14" s="33" t="s">
        <v>99</v>
      </c>
      <c r="D14" s="32">
        <v>0</v>
      </c>
      <c r="E14" s="32">
        <v>0</v>
      </c>
      <c r="F14" s="32">
        <v>0</v>
      </c>
      <c r="G14" s="32">
        <v>426.96</v>
      </c>
      <c r="H14" s="32">
        <v>426.96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tabSelected="1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110</v>
      </c>
      <c r="B1" s="10" t="s">
        <v>111</v>
      </c>
      <c r="C1" s="10" t="s">
        <v>112</v>
      </c>
      <c r="D1" s="10" t="s">
        <v>113</v>
      </c>
      <c r="E1" s="10" t="s">
        <v>114</v>
      </c>
      <c r="F1" s="10" t="s">
        <v>115</v>
      </c>
      <c r="G1" s="10" t="s">
        <v>116</v>
      </c>
      <c r="H1" s="10" t="s">
        <v>117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8" t="s">
        <v>96</v>
      </c>
      <c r="B3" s="99"/>
      <c r="C3" s="11"/>
      <c r="D3" s="12">
        <v>358.61635087176001</v>
      </c>
      <c r="E3" s="13"/>
      <c r="F3" s="13"/>
      <c r="G3" s="13"/>
      <c r="H3" s="14"/>
    </row>
    <row r="4" spans="1:8">
      <c r="A4" s="104" t="s">
        <v>118</v>
      </c>
      <c r="B4" s="15" t="s">
        <v>119</v>
      </c>
      <c r="C4" s="11"/>
      <c r="D4" s="12">
        <v>321.37941429426002</v>
      </c>
      <c r="E4" s="13"/>
      <c r="F4" s="13"/>
      <c r="G4" s="13"/>
      <c r="H4" s="14"/>
    </row>
    <row r="5" spans="1:8">
      <c r="A5" s="104"/>
      <c r="B5" s="15" t="s">
        <v>120</v>
      </c>
      <c r="C5" s="10"/>
      <c r="D5" s="12">
        <v>19.959170999434999</v>
      </c>
      <c r="E5" s="13"/>
      <c r="F5" s="13"/>
      <c r="G5" s="13"/>
      <c r="H5" s="16"/>
    </row>
    <row r="6" spans="1:8">
      <c r="A6" s="105"/>
      <c r="B6" s="15" t="s">
        <v>121</v>
      </c>
      <c r="C6" s="10"/>
      <c r="D6" s="12">
        <v>0</v>
      </c>
      <c r="E6" s="13"/>
      <c r="F6" s="13"/>
      <c r="G6" s="13"/>
      <c r="H6" s="16"/>
    </row>
    <row r="7" spans="1:8">
      <c r="A7" s="105"/>
      <c r="B7" s="15" t="s">
        <v>122</v>
      </c>
      <c r="C7" s="10"/>
      <c r="D7" s="12">
        <v>0</v>
      </c>
      <c r="E7" s="13"/>
      <c r="F7" s="13"/>
      <c r="G7" s="13"/>
      <c r="H7" s="16"/>
    </row>
    <row r="8" spans="1:8">
      <c r="A8" s="100" t="s">
        <v>41</v>
      </c>
      <c r="B8" s="101"/>
      <c r="C8" s="104" t="s">
        <v>41</v>
      </c>
      <c r="D8" s="17">
        <v>341.33858529370002</v>
      </c>
      <c r="E8" s="13">
        <v>0.91</v>
      </c>
      <c r="F8" s="13" t="s">
        <v>123</v>
      </c>
      <c r="G8" s="17">
        <v>375.09734647659002</v>
      </c>
      <c r="H8" s="16"/>
    </row>
    <row r="9" spans="1:8">
      <c r="A9" s="106">
        <v>1</v>
      </c>
      <c r="B9" s="15" t="s">
        <v>119</v>
      </c>
      <c r="C9" s="104"/>
      <c r="D9" s="17">
        <v>321.37941429426002</v>
      </c>
      <c r="E9" s="13"/>
      <c r="F9" s="13"/>
      <c r="G9" s="13"/>
      <c r="H9" s="105" t="s">
        <v>124</v>
      </c>
    </row>
    <row r="10" spans="1:8">
      <c r="A10" s="104"/>
      <c r="B10" s="15" t="s">
        <v>120</v>
      </c>
      <c r="C10" s="104"/>
      <c r="D10" s="17">
        <v>19.959170999434999</v>
      </c>
      <c r="E10" s="13"/>
      <c r="F10" s="13"/>
      <c r="G10" s="13"/>
      <c r="H10" s="105"/>
    </row>
    <row r="11" spans="1:8">
      <c r="A11" s="104"/>
      <c r="B11" s="15" t="s">
        <v>121</v>
      </c>
      <c r="C11" s="104"/>
      <c r="D11" s="17">
        <v>0</v>
      </c>
      <c r="E11" s="13"/>
      <c r="F11" s="13"/>
      <c r="G11" s="13"/>
      <c r="H11" s="105"/>
    </row>
    <row r="12" spans="1:8">
      <c r="A12" s="104"/>
      <c r="B12" s="15" t="s">
        <v>122</v>
      </c>
      <c r="C12" s="104"/>
      <c r="D12" s="17">
        <v>0</v>
      </c>
      <c r="E12" s="13"/>
      <c r="F12" s="13"/>
      <c r="G12" s="13"/>
      <c r="H12" s="105"/>
    </row>
    <row r="13" spans="1:8">
      <c r="A13" s="104" t="s">
        <v>125</v>
      </c>
      <c r="B13" s="15" t="s">
        <v>119</v>
      </c>
      <c r="C13" s="10"/>
      <c r="D13" s="12">
        <v>321.37941429426002</v>
      </c>
      <c r="E13" s="13"/>
      <c r="F13" s="13"/>
      <c r="G13" s="13"/>
      <c r="H13" s="16"/>
    </row>
    <row r="14" spans="1:8">
      <c r="A14" s="104"/>
      <c r="B14" s="15" t="s">
        <v>120</v>
      </c>
      <c r="C14" s="10"/>
      <c r="D14" s="12">
        <v>19.959170999434999</v>
      </c>
      <c r="E14" s="13"/>
      <c r="F14" s="13"/>
      <c r="G14" s="13"/>
      <c r="H14" s="16"/>
    </row>
    <row r="15" spans="1:8">
      <c r="A15" s="104"/>
      <c r="B15" s="15" t="s">
        <v>121</v>
      </c>
      <c r="C15" s="10"/>
      <c r="D15" s="12">
        <v>0</v>
      </c>
      <c r="E15" s="13"/>
      <c r="F15" s="13"/>
      <c r="G15" s="13"/>
      <c r="H15" s="16"/>
    </row>
    <row r="16" spans="1:8">
      <c r="A16" s="104"/>
      <c r="B16" s="15" t="s">
        <v>122</v>
      </c>
      <c r="C16" s="10"/>
      <c r="D16" s="12">
        <v>17.277765578059</v>
      </c>
      <c r="E16" s="13"/>
      <c r="F16" s="13"/>
      <c r="G16" s="13"/>
      <c r="H16" s="16"/>
    </row>
    <row r="17" spans="1:8">
      <c r="A17" s="100" t="s">
        <v>102</v>
      </c>
      <c r="B17" s="101"/>
      <c r="C17" s="104" t="s">
        <v>41</v>
      </c>
      <c r="D17" s="17">
        <v>17.277765578059</v>
      </c>
      <c r="E17" s="13">
        <v>0.91</v>
      </c>
      <c r="F17" s="13" t="s">
        <v>123</v>
      </c>
      <c r="G17" s="17">
        <v>18.986555580285</v>
      </c>
      <c r="H17" s="16"/>
    </row>
    <row r="18" spans="1:8">
      <c r="A18" s="106">
        <v>1</v>
      </c>
      <c r="B18" s="15" t="s">
        <v>119</v>
      </c>
      <c r="C18" s="104"/>
      <c r="D18" s="17">
        <v>0</v>
      </c>
      <c r="E18" s="13"/>
      <c r="F18" s="13"/>
      <c r="G18" s="13"/>
      <c r="H18" s="105" t="s">
        <v>124</v>
      </c>
    </row>
    <row r="19" spans="1:8">
      <c r="A19" s="104"/>
      <c r="B19" s="15" t="s">
        <v>120</v>
      </c>
      <c r="C19" s="104"/>
      <c r="D19" s="17">
        <v>0</v>
      </c>
      <c r="E19" s="13"/>
      <c r="F19" s="13"/>
      <c r="G19" s="13"/>
      <c r="H19" s="105"/>
    </row>
    <row r="20" spans="1:8">
      <c r="A20" s="104"/>
      <c r="B20" s="15" t="s">
        <v>121</v>
      </c>
      <c r="C20" s="104"/>
      <c r="D20" s="17">
        <v>0</v>
      </c>
      <c r="E20" s="13"/>
      <c r="F20" s="13"/>
      <c r="G20" s="13"/>
      <c r="H20" s="105"/>
    </row>
    <row r="21" spans="1:8">
      <c r="A21" s="104"/>
      <c r="B21" s="15" t="s">
        <v>122</v>
      </c>
      <c r="C21" s="104"/>
      <c r="D21" s="17">
        <v>17.277765578059</v>
      </c>
      <c r="E21" s="13"/>
      <c r="F21" s="13"/>
      <c r="G21" s="13"/>
      <c r="H21" s="105"/>
    </row>
    <row r="22" spans="1:8" ht="24.6">
      <c r="A22" s="102" t="s">
        <v>104</v>
      </c>
      <c r="B22" s="99"/>
      <c r="C22" s="10"/>
      <c r="D22" s="12">
        <v>25.059031116993999</v>
      </c>
      <c r="E22" s="13"/>
      <c r="F22" s="13"/>
      <c r="G22" s="13"/>
      <c r="H22" s="16"/>
    </row>
    <row r="23" spans="1:8">
      <c r="A23" s="104" t="s">
        <v>126</v>
      </c>
      <c r="B23" s="15" t="s">
        <v>119</v>
      </c>
      <c r="C23" s="10"/>
      <c r="D23" s="12">
        <v>0</v>
      </c>
      <c r="E23" s="13"/>
      <c r="F23" s="13"/>
      <c r="G23" s="13"/>
      <c r="H23" s="16"/>
    </row>
    <row r="24" spans="1:8">
      <c r="A24" s="104"/>
      <c r="B24" s="15" t="s">
        <v>120</v>
      </c>
      <c r="C24" s="10"/>
      <c r="D24" s="12">
        <v>0</v>
      </c>
      <c r="E24" s="13"/>
      <c r="F24" s="13"/>
      <c r="G24" s="13"/>
      <c r="H24" s="16"/>
    </row>
    <row r="25" spans="1:8">
      <c r="A25" s="104"/>
      <c r="B25" s="15" t="s">
        <v>121</v>
      </c>
      <c r="C25" s="10"/>
      <c r="D25" s="12">
        <v>0</v>
      </c>
      <c r="E25" s="13"/>
      <c r="F25" s="13"/>
      <c r="G25" s="13"/>
      <c r="H25" s="16"/>
    </row>
    <row r="26" spans="1:8">
      <c r="A26" s="104"/>
      <c r="B26" s="15" t="s">
        <v>122</v>
      </c>
      <c r="C26" s="10"/>
      <c r="D26" s="12">
        <v>25.059031116993999</v>
      </c>
      <c r="E26" s="13"/>
      <c r="F26" s="13"/>
      <c r="G26" s="13"/>
      <c r="H26" s="16"/>
    </row>
    <row r="27" spans="1:8">
      <c r="A27" s="100" t="s">
        <v>104</v>
      </c>
      <c r="B27" s="101"/>
      <c r="C27" s="104" t="s">
        <v>41</v>
      </c>
      <c r="D27" s="17">
        <v>25.059031116993999</v>
      </c>
      <c r="E27" s="13">
        <v>0.91</v>
      </c>
      <c r="F27" s="13" t="s">
        <v>123</v>
      </c>
      <c r="G27" s="17">
        <v>27.537396831860999</v>
      </c>
      <c r="H27" s="16"/>
    </row>
    <row r="28" spans="1:8">
      <c r="A28" s="106">
        <v>1</v>
      </c>
      <c r="B28" s="15" t="s">
        <v>119</v>
      </c>
      <c r="C28" s="104"/>
      <c r="D28" s="17">
        <v>0</v>
      </c>
      <c r="E28" s="13"/>
      <c r="F28" s="13"/>
      <c r="G28" s="13"/>
      <c r="H28" s="105" t="s">
        <v>124</v>
      </c>
    </row>
    <row r="29" spans="1:8">
      <c r="A29" s="104"/>
      <c r="B29" s="15" t="s">
        <v>120</v>
      </c>
      <c r="C29" s="104"/>
      <c r="D29" s="17">
        <v>0</v>
      </c>
      <c r="E29" s="13"/>
      <c r="F29" s="13"/>
      <c r="G29" s="13"/>
      <c r="H29" s="105"/>
    </row>
    <row r="30" spans="1:8">
      <c r="A30" s="104"/>
      <c r="B30" s="15" t="s">
        <v>121</v>
      </c>
      <c r="C30" s="104"/>
      <c r="D30" s="17">
        <v>0</v>
      </c>
      <c r="E30" s="13"/>
      <c r="F30" s="13"/>
      <c r="G30" s="13"/>
      <c r="H30" s="105"/>
    </row>
    <row r="31" spans="1:8">
      <c r="A31" s="104"/>
      <c r="B31" s="15" t="s">
        <v>122</v>
      </c>
      <c r="C31" s="104"/>
      <c r="D31" s="17">
        <v>25.059031116993999</v>
      </c>
      <c r="E31" s="13"/>
      <c r="F31" s="13"/>
      <c r="G31" s="13"/>
      <c r="H31" s="105"/>
    </row>
    <row r="32" spans="1:8" ht="24.6">
      <c r="A32" s="102"/>
      <c r="B32" s="99"/>
      <c r="C32" s="10"/>
      <c r="D32" s="12">
        <v>3718.56</v>
      </c>
      <c r="E32" s="13"/>
      <c r="F32" s="13"/>
      <c r="G32" s="13"/>
      <c r="H32" s="16"/>
    </row>
    <row r="33" spans="1:8">
      <c r="A33" s="104" t="s">
        <v>127</v>
      </c>
      <c r="B33" s="15" t="s">
        <v>119</v>
      </c>
      <c r="C33" s="10"/>
      <c r="D33" s="12">
        <v>3420</v>
      </c>
      <c r="E33" s="13"/>
      <c r="F33" s="13"/>
      <c r="G33" s="13"/>
      <c r="H33" s="16"/>
    </row>
    <row r="34" spans="1:8">
      <c r="A34" s="104"/>
      <c r="B34" s="15" t="s">
        <v>120</v>
      </c>
      <c r="C34" s="10"/>
      <c r="D34" s="12">
        <v>298.56</v>
      </c>
      <c r="E34" s="13"/>
      <c r="F34" s="13"/>
      <c r="G34" s="13"/>
      <c r="H34" s="16"/>
    </row>
    <row r="35" spans="1:8">
      <c r="A35" s="104"/>
      <c r="B35" s="15" t="s">
        <v>121</v>
      </c>
      <c r="C35" s="10"/>
      <c r="D35" s="12">
        <v>0</v>
      </c>
      <c r="E35" s="13"/>
      <c r="F35" s="13"/>
      <c r="G35" s="13"/>
      <c r="H35" s="16"/>
    </row>
    <row r="36" spans="1:8">
      <c r="A36" s="104"/>
      <c r="B36" s="15" t="s">
        <v>122</v>
      </c>
      <c r="C36" s="10"/>
      <c r="D36" s="12">
        <v>0</v>
      </c>
      <c r="E36" s="13"/>
      <c r="F36" s="13"/>
      <c r="G36" s="13"/>
      <c r="H36" s="16"/>
    </row>
    <row r="37" spans="1:8">
      <c r="A37" s="100" t="s">
        <v>108</v>
      </c>
      <c r="B37" s="101"/>
      <c r="C37" s="104" t="s">
        <v>128</v>
      </c>
      <c r="D37" s="17">
        <v>3718.56</v>
      </c>
      <c r="E37" s="13">
        <v>48</v>
      </c>
      <c r="F37" s="13" t="s">
        <v>129</v>
      </c>
      <c r="G37" s="17">
        <v>77.47</v>
      </c>
      <c r="H37" s="16"/>
    </row>
    <row r="38" spans="1:8">
      <c r="A38" s="106">
        <v>1</v>
      </c>
      <c r="B38" s="15" t="s">
        <v>119</v>
      </c>
      <c r="C38" s="104"/>
      <c r="D38" s="17">
        <v>3420</v>
      </c>
      <c r="E38" s="13"/>
      <c r="F38" s="13"/>
      <c r="G38" s="13"/>
      <c r="H38" s="105" t="s">
        <v>43</v>
      </c>
    </row>
    <row r="39" spans="1:8">
      <c r="A39" s="104"/>
      <c r="B39" s="15" t="s">
        <v>120</v>
      </c>
      <c r="C39" s="104"/>
      <c r="D39" s="17">
        <v>298.56</v>
      </c>
      <c r="E39" s="13"/>
      <c r="F39" s="13"/>
      <c r="G39" s="13"/>
      <c r="H39" s="105"/>
    </row>
    <row r="40" spans="1:8">
      <c r="A40" s="104"/>
      <c r="B40" s="15" t="s">
        <v>121</v>
      </c>
      <c r="C40" s="104"/>
      <c r="D40" s="17">
        <v>0</v>
      </c>
      <c r="E40" s="13"/>
      <c r="F40" s="13"/>
      <c r="G40" s="13"/>
      <c r="H40" s="105"/>
    </row>
    <row r="41" spans="1:8">
      <c r="A41" s="104"/>
      <c r="B41" s="15" t="s">
        <v>122</v>
      </c>
      <c r="C41" s="104"/>
      <c r="D41" s="17">
        <v>0</v>
      </c>
      <c r="E41" s="13"/>
      <c r="F41" s="13"/>
      <c r="G41" s="13"/>
      <c r="H41" s="105"/>
    </row>
    <row r="42" spans="1:8" ht="24.6">
      <c r="A42" s="102" t="s">
        <v>79</v>
      </c>
      <c r="B42" s="99"/>
      <c r="C42" s="10"/>
      <c r="D42" s="12">
        <v>426.96</v>
      </c>
      <c r="E42" s="13"/>
      <c r="F42" s="13"/>
      <c r="G42" s="13"/>
      <c r="H42" s="16"/>
    </row>
    <row r="43" spans="1:8">
      <c r="A43" s="104" t="s">
        <v>130</v>
      </c>
      <c r="B43" s="15" t="s">
        <v>119</v>
      </c>
      <c r="C43" s="10"/>
      <c r="D43" s="12">
        <v>0</v>
      </c>
      <c r="E43" s="13"/>
      <c r="F43" s="13"/>
      <c r="G43" s="13"/>
      <c r="H43" s="16"/>
    </row>
    <row r="44" spans="1:8">
      <c r="A44" s="104"/>
      <c r="B44" s="15" t="s">
        <v>120</v>
      </c>
      <c r="C44" s="10"/>
      <c r="D44" s="12">
        <v>0</v>
      </c>
      <c r="E44" s="13"/>
      <c r="F44" s="13"/>
      <c r="G44" s="13"/>
      <c r="H44" s="16"/>
    </row>
    <row r="45" spans="1:8">
      <c r="A45" s="104"/>
      <c r="B45" s="15" t="s">
        <v>121</v>
      </c>
      <c r="C45" s="10"/>
      <c r="D45" s="12">
        <v>0</v>
      </c>
      <c r="E45" s="13"/>
      <c r="F45" s="13"/>
      <c r="G45" s="13"/>
      <c r="H45" s="16"/>
    </row>
    <row r="46" spans="1:8">
      <c r="A46" s="104"/>
      <c r="B46" s="15" t="s">
        <v>122</v>
      </c>
      <c r="C46" s="10"/>
      <c r="D46" s="12">
        <v>426.96</v>
      </c>
      <c r="E46" s="13"/>
      <c r="F46" s="13"/>
      <c r="G46" s="13"/>
      <c r="H46" s="16"/>
    </row>
    <row r="47" spans="1:8">
      <c r="A47" s="100" t="s">
        <v>79</v>
      </c>
      <c r="B47" s="101"/>
      <c r="C47" s="104" t="s">
        <v>128</v>
      </c>
      <c r="D47" s="17">
        <v>426.96</v>
      </c>
      <c r="E47" s="13">
        <v>48</v>
      </c>
      <c r="F47" s="13" t="s">
        <v>129</v>
      </c>
      <c r="G47" s="17">
        <v>8.8949999999999996</v>
      </c>
      <c r="H47" s="16"/>
    </row>
    <row r="48" spans="1:8">
      <c r="A48" s="106">
        <v>1</v>
      </c>
      <c r="B48" s="15" t="s">
        <v>119</v>
      </c>
      <c r="C48" s="104"/>
      <c r="D48" s="17">
        <v>0</v>
      </c>
      <c r="E48" s="13"/>
      <c r="F48" s="13"/>
      <c r="G48" s="13"/>
      <c r="H48" s="105" t="s">
        <v>43</v>
      </c>
    </row>
    <row r="49" spans="1:8">
      <c r="A49" s="104"/>
      <c r="B49" s="15" t="s">
        <v>120</v>
      </c>
      <c r="C49" s="104"/>
      <c r="D49" s="17">
        <v>0</v>
      </c>
      <c r="E49" s="13"/>
      <c r="F49" s="13"/>
      <c r="G49" s="13"/>
      <c r="H49" s="105"/>
    </row>
    <row r="50" spans="1:8">
      <c r="A50" s="104"/>
      <c r="B50" s="15" t="s">
        <v>121</v>
      </c>
      <c r="C50" s="104"/>
      <c r="D50" s="17">
        <v>0</v>
      </c>
      <c r="E50" s="13"/>
      <c r="F50" s="13"/>
      <c r="G50" s="13"/>
      <c r="H50" s="105"/>
    </row>
    <row r="51" spans="1:8">
      <c r="A51" s="104"/>
      <c r="B51" s="15" t="s">
        <v>122</v>
      </c>
      <c r="C51" s="104"/>
      <c r="D51" s="17">
        <v>426.96</v>
      </c>
      <c r="E51" s="13"/>
      <c r="F51" s="13"/>
      <c r="G51" s="13"/>
      <c r="H51" s="105"/>
    </row>
    <row r="52" spans="1:8">
      <c r="A52" s="18"/>
      <c r="C52" s="18"/>
      <c r="D52" s="7"/>
      <c r="E52" s="7"/>
      <c r="F52" s="7"/>
      <c r="G52" s="7"/>
      <c r="H52" s="19"/>
    </row>
    <row r="54" spans="1:8">
      <c r="A54" s="103" t="s">
        <v>131</v>
      </c>
      <c r="B54" s="103"/>
      <c r="C54" s="103"/>
      <c r="D54" s="103"/>
      <c r="E54" s="103"/>
      <c r="F54" s="103"/>
      <c r="G54" s="103"/>
      <c r="H54" s="103"/>
    </row>
    <row r="55" spans="1:8">
      <c r="A55" s="103" t="s">
        <v>132</v>
      </c>
      <c r="B55" s="103"/>
      <c r="C55" s="103"/>
      <c r="D55" s="103"/>
      <c r="E55" s="103"/>
      <c r="F55" s="103"/>
      <c r="G55" s="103"/>
      <c r="H55" s="103"/>
    </row>
  </sheetData>
  <mergeCells count="31">
    <mergeCell ref="H9:H12"/>
    <mergeCell ref="H18:H21"/>
    <mergeCell ref="H28:H31"/>
    <mergeCell ref="H38:H41"/>
    <mergeCell ref="H48:H51"/>
    <mergeCell ref="A55:H55"/>
    <mergeCell ref="A4:A7"/>
    <mergeCell ref="A9:A12"/>
    <mergeCell ref="A13:A16"/>
    <mergeCell ref="A18:A21"/>
    <mergeCell ref="A23:A26"/>
    <mergeCell ref="A28:A31"/>
    <mergeCell ref="A33:A36"/>
    <mergeCell ref="A38:A41"/>
    <mergeCell ref="A43:A46"/>
    <mergeCell ref="A48:A51"/>
    <mergeCell ref="C8:C12"/>
    <mergeCell ref="C17:C21"/>
    <mergeCell ref="C27:C31"/>
    <mergeCell ref="C37:C41"/>
    <mergeCell ref="C47:C51"/>
    <mergeCell ref="A32:B32"/>
    <mergeCell ref="A37:B37"/>
    <mergeCell ref="A42:B42"/>
    <mergeCell ref="A47:B47"/>
    <mergeCell ref="A54:H54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7" t="s">
        <v>133</v>
      </c>
      <c r="B1" s="107"/>
      <c r="C1" s="107"/>
      <c r="D1" s="107"/>
      <c r="E1" s="107"/>
      <c r="F1" s="107"/>
      <c r="G1" s="107"/>
      <c r="H1" s="107"/>
    </row>
    <row r="3" spans="1:8" ht="44.25" customHeight="1">
      <c r="A3" s="2" t="s">
        <v>134</v>
      </c>
      <c r="B3" s="2" t="s">
        <v>135</v>
      </c>
      <c r="C3" s="2" t="s">
        <v>136</v>
      </c>
      <c r="D3" s="2" t="s">
        <v>137</v>
      </c>
      <c r="E3" s="2" t="s">
        <v>138</v>
      </c>
      <c r="F3" s="2" t="s">
        <v>139</v>
      </c>
      <c r="G3" s="2" t="s">
        <v>140</v>
      </c>
      <c r="H3" s="2" t="s">
        <v>141</v>
      </c>
    </row>
    <row r="4" spans="1:8" ht="39" customHeight="1">
      <c r="A4" s="3" t="s">
        <v>142</v>
      </c>
      <c r="B4" s="4" t="s">
        <v>123</v>
      </c>
      <c r="C4" s="5">
        <v>9.0999999999999998E-2</v>
      </c>
      <c r="D4" s="5">
        <v>222.07854046447</v>
      </c>
      <c r="E4" s="4">
        <v>6</v>
      </c>
      <c r="F4" s="4"/>
      <c r="G4" s="5">
        <v>20.209147182266999</v>
      </c>
      <c r="H4" s="6"/>
    </row>
    <row r="5" spans="1:8" ht="39" customHeight="1">
      <c r="A5" s="3" t="s">
        <v>143</v>
      </c>
      <c r="B5" s="4" t="s">
        <v>129</v>
      </c>
      <c r="C5" s="5">
        <v>2.0681818181818001</v>
      </c>
      <c r="D5" s="5">
        <v>50.013676575223002</v>
      </c>
      <c r="E5" s="4">
        <v>6</v>
      </c>
      <c r="F5" s="4"/>
      <c r="G5" s="5">
        <v>103.4373765533</v>
      </c>
      <c r="H5" s="6"/>
    </row>
    <row r="6" spans="1:8" ht="39" customHeight="1">
      <c r="A6" s="3" t="s">
        <v>144</v>
      </c>
      <c r="B6" s="4" t="s">
        <v>129</v>
      </c>
      <c r="C6" s="5">
        <v>216</v>
      </c>
      <c r="D6" s="5">
        <v>4.8225376529421</v>
      </c>
      <c r="E6" s="4"/>
      <c r="F6" s="4"/>
      <c r="G6" s="5">
        <v>1041.6681330355</v>
      </c>
      <c r="H6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553-02-01</vt:lpstr>
      <vt:lpstr>ОСР 553-09-01</vt:lpstr>
      <vt:lpstr>ОСР 553-12-01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2025-11-12T09:29:45Z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89DF268878EC49CAA14DEE18774D16CF_12</vt:lpwstr>
  </property>
  <property fmtid="{D5CDD505-2E9C-101B-9397-08002B2CF9AE}" pid="3" name="KSOProductBuildVer">
    <vt:lpwstr>1049-12.2.0.20795</vt:lpwstr>
  </property>
</Properties>
</file>